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ds1\UserData$\jbro\Desktop\"/>
    </mc:Choice>
  </mc:AlternateContent>
  <bookViews>
    <workbookView xWindow="0" yWindow="0" windowWidth="16545" windowHeight="982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J10" i="1" l="1"/>
  <c r="O33" i="1" l="1"/>
  <c r="C34" i="1"/>
  <c r="O41" i="1"/>
  <c r="Q41" i="1" s="1"/>
  <c r="Q43" i="1" s="1"/>
  <c r="O39" i="1" l="1"/>
  <c r="H33" i="1" l="1"/>
  <c r="H11" i="1" l="1"/>
  <c r="H17" i="1"/>
  <c r="H28" i="1"/>
  <c r="H30" i="1" l="1"/>
  <c r="H31" i="1"/>
  <c r="H7" i="1" l="1"/>
  <c r="H10" i="1"/>
  <c r="H9" i="1"/>
  <c r="H13" i="1" l="1"/>
  <c r="H24" i="1"/>
  <c r="H22" i="1"/>
  <c r="H27" i="1"/>
  <c r="H26" i="1"/>
  <c r="J28" i="1" s="1"/>
  <c r="H16" i="1"/>
  <c r="H21" i="1"/>
  <c r="H19" i="1"/>
  <c r="H23" i="1"/>
  <c r="H8" i="1"/>
  <c r="H14" i="1"/>
  <c r="H5" i="1"/>
  <c r="H4" i="1"/>
  <c r="J16" i="1" l="1"/>
  <c r="J17" i="1"/>
  <c r="J11" i="1"/>
  <c r="H37" i="1"/>
  <c r="J27" i="1"/>
</calcChain>
</file>

<file path=xl/sharedStrings.xml><?xml version="1.0" encoding="utf-8"?>
<sst xmlns="http://schemas.openxmlformats.org/spreadsheetml/2006/main" count="79" uniqueCount="52">
  <si>
    <t>Dansesal</t>
  </si>
  <si>
    <t>Lounge område</t>
  </si>
  <si>
    <t>Renovering af omklædning og kontor</t>
  </si>
  <si>
    <t>Spinning</t>
  </si>
  <si>
    <t>Nyt køkken</t>
  </si>
  <si>
    <t>Sportel F - Stueplan</t>
  </si>
  <si>
    <t>Sportel F - 1. sal</t>
  </si>
  <si>
    <t>Udendørs bade område</t>
  </si>
  <si>
    <t>Børnebassin</t>
  </si>
  <si>
    <t>Depot</t>
  </si>
  <si>
    <t>Ekskl. moms</t>
  </si>
  <si>
    <t>Aktivitet:</t>
  </si>
  <si>
    <t>Pris ekskl. moms</t>
  </si>
  <si>
    <t>m²</t>
  </si>
  <si>
    <t>(</t>
  </si>
  <si>
    <t>samlet )</t>
  </si>
  <si>
    <t>Udvidelse af foyer samt nyt vindfang</t>
  </si>
  <si>
    <t>Samlet arealopgørelse:</t>
  </si>
  <si>
    <t>Udvidelse af P-pladsen</t>
  </si>
  <si>
    <t>Udvidelse af P-pladser/rundkørsel</t>
  </si>
  <si>
    <t>Areal:</t>
  </si>
  <si>
    <t>Kantine 1.</t>
  </si>
  <si>
    <t>Kantine 2.</t>
  </si>
  <si>
    <t>Kantine 4.</t>
  </si>
  <si>
    <t>Kantine 3.</t>
  </si>
  <si>
    <t>Inventar pr. person</t>
  </si>
  <si>
    <t>Køkkeninventar</t>
  </si>
  <si>
    <t>per.</t>
  </si>
  <si>
    <t>Rum nr.</t>
  </si>
  <si>
    <t>3.</t>
  </si>
  <si>
    <t>4.</t>
  </si>
  <si>
    <t>5.</t>
  </si>
  <si>
    <t>6.</t>
  </si>
  <si>
    <t>m² pris/pr. stk.</t>
  </si>
  <si>
    <t>inkl. Inventar</t>
  </si>
  <si>
    <t>inkl. inventar</t>
  </si>
  <si>
    <t>1.</t>
  </si>
  <si>
    <t>2.</t>
  </si>
  <si>
    <t>7.</t>
  </si>
  <si>
    <t>8.</t>
  </si>
  <si>
    <t>10.</t>
  </si>
  <si>
    <t>11.</t>
  </si>
  <si>
    <t>12.</t>
  </si>
  <si>
    <t>13.</t>
  </si>
  <si>
    <t>14.</t>
  </si>
  <si>
    <t>15.</t>
  </si>
  <si>
    <t>17.</t>
  </si>
  <si>
    <t>18.</t>
  </si>
  <si>
    <t>Opgørelser.</t>
  </si>
  <si>
    <t>Opdatering og renovering af bowlingbaner</t>
  </si>
  <si>
    <t>Fysioterapi</t>
  </si>
  <si>
    <t>Rådgiver 11pct.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</si>
</sst>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kr.&quot;\ * #,##0.00_ ;_ &quot;kr.&quot;\ * \-#,##0.00_ ;_ &quot;kr.&quot;\ * &quot;-&quot;??_ ;_ @_ "/>
    <numFmt numFmtId="165" formatCode="0.0"/>
    <numFmt numFmtId="166" formatCode="_(* #,##0_);_(* \(#,##0\);_(* &quot;-&quot;??_);_(@_)"/>
    <numFmt numFmtId="167" formatCode="_ &quot;kr.&quot;\ * #,##0_ ;_ &quot;kr.&quot;\ * \-#,##0_ ;_ &quot;kr.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8D4F5"/>
        <bgColor indexed="64"/>
      </patternFill>
    </fill>
    <fill>
      <patternFill patternType="solid">
        <fgColor rgb="FFC3FBBB"/>
        <bgColor indexed="64"/>
      </patternFill>
    </fill>
    <fill>
      <patternFill patternType="solid">
        <fgColor rgb="FFFFA3A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0">
    <xf numFmtId="0" fontId="0" fillId="0" borderId="0" xfId="0"/>
    <xf numFmtId="0" fontId="1" fillId="2" borderId="2" xfId="0" applyFont="1" applyFill="1" applyBorder="1"/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/>
    <xf numFmtId="164" fontId="1" fillId="2" borderId="2" xfId="0" applyNumberFormat="1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165" fontId="0" fillId="0" borderId="8" xfId="0" applyNumberFormat="1" applyFont="1" applyBorder="1"/>
    <xf numFmtId="165" fontId="0" fillId="0" borderId="9" xfId="0" applyNumberFormat="1" applyFont="1" applyBorder="1"/>
    <xf numFmtId="165" fontId="0" fillId="0" borderId="0" xfId="0" applyNumberFormat="1" applyFont="1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/>
    <xf numFmtId="165" fontId="0" fillId="0" borderId="3" xfId="0" applyNumberFormat="1" applyFont="1" applyBorder="1"/>
    <xf numFmtId="165" fontId="0" fillId="0" borderId="5" xfId="0" applyNumberFormat="1" applyFont="1" applyBorder="1"/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/>
    <xf numFmtId="1" fontId="2" fillId="0" borderId="6" xfId="0" applyNumberFormat="1" applyFont="1" applyFill="1" applyBorder="1"/>
    <xf numFmtId="165" fontId="2" fillId="0" borderId="6" xfId="0" applyNumberFormat="1" applyFont="1" applyFill="1" applyBorder="1"/>
    <xf numFmtId="0" fontId="2" fillId="0" borderId="0" xfId="0" applyFont="1"/>
    <xf numFmtId="165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/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/>
    <xf numFmtId="165" fontId="0" fillId="0" borderId="13" xfId="0" applyNumberFormat="1" applyFont="1" applyBorder="1"/>
    <xf numFmtId="165" fontId="0" fillId="0" borderId="7" xfId="0" applyNumberFormat="1" applyFont="1" applyBorder="1"/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0" fillId="0" borderId="6" xfId="0" applyFont="1" applyBorder="1"/>
    <xf numFmtId="165" fontId="0" fillId="0" borderId="6" xfId="0" applyNumberFormat="1" applyFont="1" applyBorder="1"/>
    <xf numFmtId="0" fontId="0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/>
    <xf numFmtId="165" fontId="0" fillId="0" borderId="4" xfId="0" applyNumberFormat="1" applyFont="1" applyBorder="1"/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/>
    <xf numFmtId="165" fontId="0" fillId="3" borderId="4" xfId="0" applyNumberFormat="1" applyFont="1" applyFill="1" applyBorder="1"/>
    <xf numFmtId="0" fontId="0" fillId="3" borderId="5" xfId="0" applyFont="1" applyFill="1" applyBorder="1"/>
    <xf numFmtId="0" fontId="0" fillId="3" borderId="14" xfId="0" applyFont="1" applyFill="1" applyBorder="1" applyAlignment="1">
      <alignment horizontal="center" vertical="center"/>
    </xf>
    <xf numFmtId="0" fontId="0" fillId="3" borderId="0" xfId="0" applyFont="1" applyFill="1" applyBorder="1"/>
    <xf numFmtId="165" fontId="0" fillId="3" borderId="0" xfId="0" applyNumberFormat="1" applyFont="1" applyFill="1" applyBorder="1"/>
    <xf numFmtId="0" fontId="0" fillId="3" borderId="11" xfId="0" applyFont="1" applyFill="1" applyBorder="1"/>
    <xf numFmtId="0" fontId="0" fillId="3" borderId="0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/>
    <xf numFmtId="165" fontId="0" fillId="4" borderId="4" xfId="0" applyNumberFormat="1" applyFont="1" applyFill="1" applyBorder="1"/>
    <xf numFmtId="0" fontId="0" fillId="4" borderId="4" xfId="0" applyFont="1" applyFill="1" applyBorder="1" applyAlignment="1">
      <alignment horizontal="right"/>
    </xf>
    <xf numFmtId="0" fontId="0" fillId="4" borderId="5" xfId="0" applyFont="1" applyFill="1" applyBorder="1"/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/>
    <xf numFmtId="165" fontId="0" fillId="5" borderId="4" xfId="0" applyNumberFormat="1" applyFont="1" applyFill="1" applyBorder="1"/>
    <xf numFmtId="0" fontId="0" fillId="5" borderId="5" xfId="0" applyFont="1" applyFill="1" applyBorder="1"/>
    <xf numFmtId="0" fontId="0" fillId="5" borderId="14" xfId="0" applyFont="1" applyFill="1" applyBorder="1" applyAlignment="1">
      <alignment horizontal="center" vertical="center"/>
    </xf>
    <xf numFmtId="0" fontId="0" fillId="5" borderId="0" xfId="0" applyFont="1" applyFill="1" applyBorder="1"/>
    <xf numFmtId="165" fontId="0" fillId="5" borderId="0" xfId="0" applyNumberFormat="1" applyFont="1" applyFill="1" applyBorder="1"/>
    <xf numFmtId="0" fontId="0" fillId="5" borderId="0" xfId="0" applyFont="1" applyFill="1" applyBorder="1" applyAlignment="1">
      <alignment horizontal="right"/>
    </xf>
    <xf numFmtId="0" fontId="0" fillId="5" borderId="11" xfId="0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5" borderId="6" xfId="0" applyFont="1" applyFill="1" applyBorder="1"/>
    <xf numFmtId="1" fontId="2" fillId="5" borderId="6" xfId="0" applyNumberFormat="1" applyFont="1" applyFill="1" applyBorder="1"/>
    <xf numFmtId="165" fontId="2" fillId="5" borderId="6" xfId="0" applyNumberFormat="1" applyFont="1" applyFill="1" applyBorder="1"/>
    <xf numFmtId="0" fontId="2" fillId="5" borderId="6" xfId="0" applyFont="1" applyFill="1" applyBorder="1" applyAlignment="1">
      <alignment horizontal="right"/>
    </xf>
    <xf numFmtId="0" fontId="2" fillId="5" borderId="7" xfId="0" applyFont="1" applyFill="1" applyBorder="1"/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/>
    <xf numFmtId="165" fontId="2" fillId="4" borderId="6" xfId="0" applyNumberFormat="1" applyFont="1" applyFill="1" applyBorder="1"/>
    <xf numFmtId="0" fontId="2" fillId="4" borderId="7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/>
    <xf numFmtId="1" fontId="2" fillId="3" borderId="6" xfId="0" applyNumberFormat="1" applyFont="1" applyFill="1" applyBorder="1"/>
    <xf numFmtId="165" fontId="2" fillId="3" borderId="6" xfId="0" applyNumberFormat="1" applyFont="1" applyFill="1" applyBorder="1"/>
    <xf numFmtId="0" fontId="2" fillId="3" borderId="7" xfId="0" applyFont="1" applyFill="1" applyBorder="1"/>
    <xf numFmtId="43" fontId="0" fillId="0" borderId="0" xfId="1" applyNumberFormat="1" applyFont="1"/>
    <xf numFmtId="166" fontId="0" fillId="0" borderId="0" xfId="1" applyNumberFormat="1" applyFont="1"/>
    <xf numFmtId="166" fontId="1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5" fontId="0" fillId="0" borderId="0" xfId="0" applyNumberFormat="1" applyFont="1" applyBorder="1"/>
    <xf numFmtId="165" fontId="2" fillId="0" borderId="0" xfId="0" applyNumberFormat="1" applyFont="1" applyBorder="1"/>
    <xf numFmtId="167" fontId="0" fillId="0" borderId="2" xfId="0" applyNumberFormat="1" applyFont="1" applyBorder="1"/>
    <xf numFmtId="167" fontId="0" fillId="0" borderId="4" xfId="0" applyNumberFormat="1" applyFont="1" applyBorder="1"/>
    <xf numFmtId="167" fontId="0" fillId="3" borderId="4" xfId="0" applyNumberFormat="1" applyFont="1" applyFill="1" applyBorder="1"/>
    <xf numFmtId="167" fontId="0" fillId="3" borderId="0" xfId="0" applyNumberFormat="1" applyFont="1" applyFill="1" applyBorder="1"/>
    <xf numFmtId="167" fontId="2" fillId="3" borderId="6" xfId="0" applyNumberFormat="1" applyFont="1" applyFill="1" applyBorder="1"/>
    <xf numFmtId="167" fontId="2" fillId="0" borderId="6" xfId="0" applyNumberFormat="1" applyFont="1" applyFill="1" applyBorder="1"/>
    <xf numFmtId="167" fontId="0" fillId="0" borderId="10" xfId="0" applyNumberFormat="1" applyFont="1" applyBorder="1"/>
    <xf numFmtId="167" fontId="0" fillId="4" borderId="4" xfId="0" applyNumberFormat="1" applyFont="1" applyFill="1" applyBorder="1"/>
    <xf numFmtId="167" fontId="2" fillId="4" borderId="6" xfId="0" applyNumberFormat="1" applyFont="1" applyFill="1" applyBorder="1"/>
    <xf numFmtId="167" fontId="2" fillId="0" borderId="0" xfId="0" applyNumberFormat="1" applyFont="1" applyFill="1" applyBorder="1"/>
    <xf numFmtId="167" fontId="0" fillId="0" borderId="12" xfId="0" applyNumberFormat="1" applyFont="1" applyBorder="1"/>
    <xf numFmtId="167" fontId="0" fillId="0" borderId="0" xfId="0" applyNumberFormat="1" applyFont="1"/>
    <xf numFmtId="167" fontId="0" fillId="5" borderId="4" xfId="0" applyNumberFormat="1" applyFont="1" applyFill="1" applyBorder="1"/>
    <xf numFmtId="167" fontId="0" fillId="5" borderId="0" xfId="0" applyNumberFormat="1" applyFont="1" applyFill="1" applyBorder="1"/>
    <xf numFmtId="167" fontId="2" fillId="5" borderId="6" xfId="0" applyNumberFormat="1" applyFont="1" applyFill="1" applyBorder="1"/>
    <xf numFmtId="167" fontId="0" fillId="0" borderId="1" xfId="0" applyNumberFormat="1" applyFont="1" applyBorder="1"/>
    <xf numFmtId="0" fontId="1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2" borderId="8" xfId="0" applyFont="1" applyFill="1" applyBorder="1" applyAlignment="1"/>
    <xf numFmtId="0" fontId="0" fillId="0" borderId="9" xfId="0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8D4F5"/>
      <color rgb="FFC3FBBB"/>
      <color rgb="FFFFA3A3"/>
      <color rgb="FFEB89E2"/>
      <color rgb="FFDE36DA"/>
      <color rgb="FF76C5F6"/>
      <color rgb="FF77F666"/>
      <color rgb="FF3BF22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25" workbookViewId="0">
      <selection activeCell="J41" sqref="J41"/>
    </sheetView>
  </sheetViews>
  <sheetFormatPr defaultColWidth="8.7109375" defaultRowHeight="15" x14ac:dyDescent="0.25"/>
  <cols>
    <col min="1" max="1" width="9.5703125" style="6" customWidth="1"/>
    <col min="2" max="2" width="37.5703125" style="7" customWidth="1"/>
    <col min="3" max="3" width="7.5703125" style="7" customWidth="1"/>
    <col min="4" max="4" width="4.5703125" style="7" customWidth="1"/>
    <col min="5" max="5" width="2.5703125" style="7" customWidth="1"/>
    <col min="6" max="6" width="18.5703125" style="7" customWidth="1"/>
    <col min="7" max="7" width="4.5703125" style="7" customWidth="1"/>
    <col min="8" max="8" width="18.5703125" style="8" customWidth="1"/>
    <col min="9" max="9" width="2.5703125" style="7" customWidth="1"/>
    <col min="10" max="10" width="16.7109375" style="7" bestFit="1" customWidth="1"/>
    <col min="11" max="11" width="13.42578125" style="7" customWidth="1"/>
    <col min="12" max="12" width="16.42578125" style="7" bestFit="1" customWidth="1"/>
    <col min="13" max="14" width="8.7109375" style="7"/>
    <col min="15" max="15" width="14.28515625" style="84" bestFit="1" customWidth="1"/>
    <col min="16" max="16" width="8.7109375" style="7"/>
    <col min="17" max="17" width="12.28515625" style="84" bestFit="1" customWidth="1"/>
    <col min="18" max="16384" width="8.7109375" style="7"/>
  </cols>
  <sheetData>
    <row r="1" spans="1:17" ht="6" customHeight="1" x14ac:dyDescent="0.25"/>
    <row r="2" spans="1:17" s="4" customFormat="1" x14ac:dyDescent="0.25">
      <c r="A2" s="3" t="s">
        <v>28</v>
      </c>
      <c r="B2" s="1" t="s">
        <v>11</v>
      </c>
      <c r="C2" s="106" t="s">
        <v>20</v>
      </c>
      <c r="D2" s="107"/>
      <c r="E2" s="2"/>
      <c r="F2" s="3" t="s">
        <v>33</v>
      </c>
      <c r="H2" s="5" t="s">
        <v>12</v>
      </c>
      <c r="J2" s="108" t="s">
        <v>48</v>
      </c>
      <c r="K2" s="109"/>
      <c r="O2" s="85"/>
      <c r="Q2" s="85"/>
    </row>
    <row r="4" spans="1:17" x14ac:dyDescent="0.25">
      <c r="A4" s="9" t="s">
        <v>36</v>
      </c>
      <c r="B4" s="10" t="s">
        <v>0</v>
      </c>
      <c r="C4" s="11">
        <v>216.9</v>
      </c>
      <c r="D4" s="12" t="s">
        <v>13</v>
      </c>
      <c r="E4" s="13"/>
      <c r="F4" s="90">
        <v>6500</v>
      </c>
      <c r="H4" s="90">
        <f t="shared" ref="H4:H28" si="0">SUM(C4*F4)</f>
        <v>1409850</v>
      </c>
      <c r="L4" s="13"/>
    </row>
    <row r="5" spans="1:17" x14ac:dyDescent="0.25">
      <c r="A5" s="9" t="s">
        <v>37</v>
      </c>
      <c r="B5" s="10" t="s">
        <v>1</v>
      </c>
      <c r="C5" s="11">
        <v>76.900000000000006</v>
      </c>
      <c r="D5" s="12" t="s">
        <v>13</v>
      </c>
      <c r="E5" s="13"/>
      <c r="F5" s="90">
        <v>4500</v>
      </c>
      <c r="H5" s="90">
        <f t="shared" si="0"/>
        <v>346050</v>
      </c>
    </row>
    <row r="6" spans="1:17" ht="6" customHeight="1" x14ac:dyDescent="0.25">
      <c r="A6" s="42"/>
      <c r="B6" s="43"/>
      <c r="C6" s="44"/>
      <c r="D6" s="44"/>
      <c r="E6" s="13"/>
      <c r="F6" s="91"/>
      <c r="H6" s="91"/>
    </row>
    <row r="7" spans="1:17" x14ac:dyDescent="0.25">
      <c r="A7" s="45" t="s">
        <v>29</v>
      </c>
      <c r="B7" s="46" t="s">
        <v>24</v>
      </c>
      <c r="C7" s="47">
        <v>251.4</v>
      </c>
      <c r="D7" s="47" t="s">
        <v>13</v>
      </c>
      <c r="E7" s="47"/>
      <c r="F7" s="92">
        <v>7500</v>
      </c>
      <c r="G7" s="46"/>
      <c r="H7" s="92">
        <f>SUM(C7*F7)</f>
        <v>1885500</v>
      </c>
      <c r="I7" s="46"/>
      <c r="J7" s="46"/>
      <c r="K7" s="48"/>
    </row>
    <row r="8" spans="1:17" x14ac:dyDescent="0.25">
      <c r="A8" s="49" t="s">
        <v>30</v>
      </c>
      <c r="B8" s="50" t="s">
        <v>22</v>
      </c>
      <c r="C8" s="51">
        <v>220.6</v>
      </c>
      <c r="D8" s="51" t="s">
        <v>13</v>
      </c>
      <c r="E8" s="51"/>
      <c r="F8" s="93">
        <v>7500</v>
      </c>
      <c r="G8" s="50"/>
      <c r="H8" s="93">
        <f t="shared" si="0"/>
        <v>1654500</v>
      </c>
      <c r="I8" s="50"/>
      <c r="J8" s="50"/>
      <c r="K8" s="52"/>
    </row>
    <row r="9" spans="1:17" x14ac:dyDescent="0.25">
      <c r="A9" s="49" t="s">
        <v>31</v>
      </c>
      <c r="B9" s="50" t="s">
        <v>21</v>
      </c>
      <c r="C9" s="51">
        <v>231.7</v>
      </c>
      <c r="D9" s="51" t="s">
        <v>13</v>
      </c>
      <c r="E9" s="51"/>
      <c r="F9" s="93">
        <v>7500</v>
      </c>
      <c r="G9" s="50"/>
      <c r="H9" s="93">
        <f>SUM(C9*F9)</f>
        <v>1737750</v>
      </c>
      <c r="I9" s="50"/>
      <c r="J9" s="50"/>
      <c r="K9" s="52"/>
    </row>
    <row r="10" spans="1:17" x14ac:dyDescent="0.25">
      <c r="A10" s="49" t="s">
        <v>32</v>
      </c>
      <c r="B10" s="50" t="s">
        <v>23</v>
      </c>
      <c r="C10" s="51">
        <v>253.2</v>
      </c>
      <c r="D10" s="51" t="s">
        <v>13</v>
      </c>
      <c r="E10" s="51"/>
      <c r="F10" s="93">
        <v>7500</v>
      </c>
      <c r="G10" s="50"/>
      <c r="H10" s="93">
        <f>SUM(C10*F10)</f>
        <v>1899000</v>
      </c>
      <c r="I10" s="53" t="s">
        <v>14</v>
      </c>
      <c r="J10" s="93">
        <f>SUM(H7:H10)</f>
        <v>7176750</v>
      </c>
      <c r="K10" s="52" t="s">
        <v>15</v>
      </c>
    </row>
    <row r="11" spans="1:17" s="22" customFormat="1" x14ac:dyDescent="0.25">
      <c r="A11" s="78"/>
      <c r="B11" s="79" t="s">
        <v>25</v>
      </c>
      <c r="C11" s="80">
        <v>400</v>
      </c>
      <c r="D11" s="81" t="s">
        <v>27</v>
      </c>
      <c r="E11" s="81"/>
      <c r="F11" s="94">
        <v>2500</v>
      </c>
      <c r="G11" s="79"/>
      <c r="H11" s="94">
        <f>SUM(C11*F11)</f>
        <v>1000000</v>
      </c>
      <c r="I11" s="79"/>
      <c r="J11" s="94">
        <f>SUM(H7:H11)</f>
        <v>8176750</v>
      </c>
      <c r="K11" s="82" t="s">
        <v>34</v>
      </c>
      <c r="O11" s="86"/>
      <c r="Q11" s="86"/>
    </row>
    <row r="12" spans="1:17" s="26" customFormat="1" ht="6" customHeight="1" x14ac:dyDescent="0.25">
      <c r="A12" s="18"/>
      <c r="B12" s="19"/>
      <c r="C12" s="20"/>
      <c r="D12" s="21"/>
      <c r="E12" s="23"/>
      <c r="F12" s="95"/>
      <c r="G12" s="24"/>
      <c r="H12" s="95"/>
      <c r="I12" s="24"/>
      <c r="J12" s="25"/>
      <c r="K12" s="24"/>
      <c r="O12" s="87"/>
      <c r="Q12" s="87"/>
    </row>
    <row r="13" spans="1:17" x14ac:dyDescent="0.25">
      <c r="A13" s="9" t="s">
        <v>38</v>
      </c>
      <c r="B13" s="10" t="s">
        <v>9</v>
      </c>
      <c r="C13" s="11">
        <v>66.099999999999994</v>
      </c>
      <c r="D13" s="12" t="s">
        <v>13</v>
      </c>
      <c r="E13" s="13"/>
      <c r="F13" s="90">
        <v>7500</v>
      </c>
      <c r="H13" s="90">
        <f>SUM(C13*F13)</f>
        <v>495749.99999999994</v>
      </c>
      <c r="L13" s="13"/>
    </row>
    <row r="14" spans="1:17" x14ac:dyDescent="0.25">
      <c r="A14" s="14" t="s">
        <v>39</v>
      </c>
      <c r="B14" s="15" t="s">
        <v>2</v>
      </c>
      <c r="C14" s="16">
        <v>972.8</v>
      </c>
      <c r="D14" s="17" t="s">
        <v>13</v>
      </c>
      <c r="E14" s="13"/>
      <c r="F14" s="96">
        <v>6000</v>
      </c>
      <c r="H14" s="96">
        <f>SUM(C14*F14)</f>
        <v>5836800</v>
      </c>
    </row>
    <row r="15" spans="1:17" ht="6" customHeight="1" x14ac:dyDescent="0.25">
      <c r="A15" s="42"/>
      <c r="B15" s="43"/>
      <c r="C15" s="44"/>
      <c r="D15" s="44"/>
      <c r="E15" s="13"/>
      <c r="F15" s="91"/>
      <c r="H15" s="91"/>
      <c r="I15" s="31"/>
      <c r="J15" s="31"/>
      <c r="K15" s="31"/>
      <c r="L15" s="31"/>
      <c r="M15" s="31"/>
    </row>
    <row r="16" spans="1:17" x14ac:dyDescent="0.25">
      <c r="A16" s="54">
        <v>9</v>
      </c>
      <c r="B16" s="55" t="s">
        <v>4</v>
      </c>
      <c r="C16" s="56">
        <v>208.6</v>
      </c>
      <c r="D16" s="56" t="s">
        <v>13</v>
      </c>
      <c r="E16" s="56"/>
      <c r="F16" s="97">
        <v>12500</v>
      </c>
      <c r="G16" s="55"/>
      <c r="H16" s="97">
        <f>SUM(C16*F16)</f>
        <v>2607500</v>
      </c>
      <c r="I16" s="57" t="s">
        <v>14</v>
      </c>
      <c r="J16" s="97">
        <f>SUM(H16)</f>
        <v>2607500</v>
      </c>
      <c r="K16" s="58" t="s">
        <v>15</v>
      </c>
      <c r="L16" s="88"/>
      <c r="M16" s="31"/>
    </row>
    <row r="17" spans="1:17" s="22" customFormat="1" x14ac:dyDescent="0.25">
      <c r="A17" s="74"/>
      <c r="B17" s="75" t="s">
        <v>26</v>
      </c>
      <c r="C17" s="76">
        <v>208.6</v>
      </c>
      <c r="D17" s="76" t="s">
        <v>13</v>
      </c>
      <c r="E17" s="76"/>
      <c r="F17" s="98">
        <v>7500</v>
      </c>
      <c r="G17" s="75"/>
      <c r="H17" s="98">
        <f>SUM(F17*C17)</f>
        <v>1564500</v>
      </c>
      <c r="I17" s="75"/>
      <c r="J17" s="98">
        <f>SUM(H16:H17)</f>
        <v>4172000</v>
      </c>
      <c r="K17" s="77" t="s">
        <v>35</v>
      </c>
      <c r="L17" s="32"/>
      <c r="M17" s="32"/>
      <c r="O17" s="86"/>
      <c r="Q17" s="86"/>
    </row>
    <row r="18" spans="1:17" s="26" customFormat="1" ht="6" customHeight="1" x14ac:dyDescent="0.25">
      <c r="A18" s="41"/>
      <c r="B18" s="24"/>
      <c r="C18" s="23"/>
      <c r="D18" s="23"/>
      <c r="E18" s="23"/>
      <c r="F18" s="99"/>
      <c r="G18" s="24"/>
      <c r="H18" s="99"/>
      <c r="I18" s="24"/>
      <c r="J18" s="25"/>
      <c r="K18" s="24"/>
      <c r="L18" s="24"/>
      <c r="M18" s="24"/>
      <c r="O18" s="87"/>
      <c r="Q18" s="87"/>
    </row>
    <row r="19" spans="1:17" x14ac:dyDescent="0.25">
      <c r="A19" s="9" t="s">
        <v>40</v>
      </c>
      <c r="B19" s="10" t="s">
        <v>3</v>
      </c>
      <c r="C19" s="11">
        <v>85.1</v>
      </c>
      <c r="D19" s="12" t="s">
        <v>13</v>
      </c>
      <c r="E19" s="13"/>
      <c r="F19" s="90">
        <v>7000</v>
      </c>
      <c r="H19" s="90">
        <f t="shared" ref="H19:H24" si="1">SUM(C19*F19)</f>
        <v>595700</v>
      </c>
      <c r="L19" s="13"/>
    </row>
    <row r="20" spans="1:17" x14ac:dyDescent="0.25">
      <c r="A20" s="14" t="s">
        <v>41</v>
      </c>
      <c r="B20" s="15" t="s">
        <v>49</v>
      </c>
      <c r="C20" s="16"/>
      <c r="D20" s="17"/>
      <c r="E20" s="13"/>
      <c r="F20" s="96"/>
      <c r="H20" s="90">
        <v>1900000</v>
      </c>
      <c r="I20" s="31"/>
      <c r="J20" s="31"/>
      <c r="K20" s="31"/>
      <c r="L20" s="31"/>
      <c r="M20" s="31"/>
    </row>
    <row r="21" spans="1:17" x14ac:dyDescent="0.25">
      <c r="A21" s="9" t="s">
        <v>42</v>
      </c>
      <c r="B21" s="10"/>
      <c r="C21" s="11"/>
      <c r="D21" s="12"/>
      <c r="E21" s="13"/>
      <c r="F21" s="90"/>
      <c r="H21" s="90">
        <f t="shared" si="1"/>
        <v>0</v>
      </c>
      <c r="I21" s="31"/>
      <c r="J21" s="31"/>
      <c r="K21" s="31"/>
      <c r="L21" s="31"/>
      <c r="M21" s="31"/>
    </row>
    <row r="22" spans="1:17" x14ac:dyDescent="0.25">
      <c r="A22" s="27" t="s">
        <v>43</v>
      </c>
      <c r="B22" s="28" t="s">
        <v>7</v>
      </c>
      <c r="C22" s="29">
        <v>352.5</v>
      </c>
      <c r="D22" s="30" t="s">
        <v>13</v>
      </c>
      <c r="E22" s="13"/>
      <c r="F22" s="100">
        <v>8000</v>
      </c>
      <c r="H22" s="90">
        <f t="shared" si="1"/>
        <v>2820000</v>
      </c>
      <c r="I22" s="31"/>
      <c r="J22" s="31"/>
      <c r="K22" s="31"/>
      <c r="L22" s="88"/>
      <c r="M22" s="31"/>
    </row>
    <row r="23" spans="1:17" x14ac:dyDescent="0.25">
      <c r="A23" s="27" t="s">
        <v>44</v>
      </c>
      <c r="B23" s="28" t="s">
        <v>16</v>
      </c>
      <c r="C23" s="29">
        <v>172.2</v>
      </c>
      <c r="D23" s="30" t="s">
        <v>13</v>
      </c>
      <c r="E23" s="13"/>
      <c r="F23" s="100">
        <v>6500</v>
      </c>
      <c r="H23" s="100">
        <f t="shared" si="1"/>
        <v>1119300</v>
      </c>
      <c r="L23" s="13"/>
    </row>
    <row r="24" spans="1:17" x14ac:dyDescent="0.25">
      <c r="A24" s="9" t="s">
        <v>45</v>
      </c>
      <c r="B24" s="10" t="s">
        <v>8</v>
      </c>
      <c r="C24" s="11">
        <v>85.6</v>
      </c>
      <c r="D24" s="12" t="s">
        <v>13</v>
      </c>
      <c r="E24" s="13"/>
      <c r="F24" s="90">
        <v>12000</v>
      </c>
      <c r="H24" s="90">
        <f t="shared" si="1"/>
        <v>1027199.9999999999</v>
      </c>
      <c r="I24" s="31"/>
      <c r="J24" s="31"/>
      <c r="K24" s="31"/>
      <c r="L24" s="31"/>
      <c r="M24" s="31"/>
    </row>
    <row r="25" spans="1:17" ht="6" customHeight="1" x14ac:dyDescent="0.25">
      <c r="F25" s="101"/>
      <c r="H25" s="101"/>
    </row>
    <row r="26" spans="1:17" x14ac:dyDescent="0.25">
      <c r="A26" s="59">
        <v>16</v>
      </c>
      <c r="B26" s="60" t="s">
        <v>5</v>
      </c>
      <c r="C26" s="61">
        <v>468</v>
      </c>
      <c r="D26" s="61" t="s">
        <v>13</v>
      </c>
      <c r="E26" s="61"/>
      <c r="F26" s="102">
        <v>10200</v>
      </c>
      <c r="G26" s="60"/>
      <c r="H26" s="102">
        <f t="shared" si="0"/>
        <v>4773600</v>
      </c>
      <c r="I26" s="60"/>
      <c r="J26" s="60"/>
      <c r="K26" s="62"/>
      <c r="L26" s="88"/>
      <c r="M26" s="31"/>
    </row>
    <row r="27" spans="1:17" x14ac:dyDescent="0.25">
      <c r="A27" s="63"/>
      <c r="B27" s="64" t="s">
        <v>6</v>
      </c>
      <c r="C27" s="65">
        <v>438.2</v>
      </c>
      <c r="D27" s="65" t="s">
        <v>13</v>
      </c>
      <c r="E27" s="65"/>
      <c r="F27" s="103">
        <v>10200</v>
      </c>
      <c r="G27" s="64"/>
      <c r="H27" s="103">
        <f t="shared" si="0"/>
        <v>4469640</v>
      </c>
      <c r="I27" s="66" t="s">
        <v>14</v>
      </c>
      <c r="J27" s="103">
        <f>SUM(H26:H27)</f>
        <v>9243240</v>
      </c>
      <c r="K27" s="67" t="s">
        <v>15</v>
      </c>
      <c r="L27" s="88"/>
      <c r="M27" s="31"/>
    </row>
    <row r="28" spans="1:17" s="22" customFormat="1" x14ac:dyDescent="0.25">
      <c r="A28" s="68"/>
      <c r="B28" s="69" t="s">
        <v>25</v>
      </c>
      <c r="C28" s="70">
        <v>88</v>
      </c>
      <c r="D28" s="71" t="s">
        <v>27</v>
      </c>
      <c r="E28" s="71"/>
      <c r="F28" s="104">
        <v>6000</v>
      </c>
      <c r="G28" s="69"/>
      <c r="H28" s="104">
        <f t="shared" si="0"/>
        <v>528000</v>
      </c>
      <c r="I28" s="72"/>
      <c r="J28" s="104">
        <f>SUM(H26:H28)</f>
        <v>9771240</v>
      </c>
      <c r="K28" s="73" t="s">
        <v>35</v>
      </c>
      <c r="L28" s="89"/>
      <c r="M28" s="32"/>
      <c r="O28" s="86"/>
      <c r="Q28" s="86"/>
    </row>
    <row r="29" spans="1:17" s="26" customFormat="1" ht="6" customHeight="1" x14ac:dyDescent="0.25">
      <c r="A29" s="18"/>
      <c r="B29" s="19"/>
      <c r="C29" s="20"/>
      <c r="D29" s="21"/>
      <c r="E29" s="23"/>
      <c r="F29" s="95"/>
      <c r="G29" s="24"/>
      <c r="H29" s="95"/>
      <c r="I29" s="33"/>
      <c r="J29" s="25"/>
      <c r="K29" s="24"/>
      <c r="L29" s="24"/>
      <c r="M29" s="24"/>
      <c r="O29" s="87"/>
      <c r="Q29" s="87"/>
    </row>
    <row r="30" spans="1:17" x14ac:dyDescent="0.25">
      <c r="A30" s="9" t="s">
        <v>46</v>
      </c>
      <c r="B30" s="10" t="s">
        <v>18</v>
      </c>
      <c r="C30" s="11">
        <v>2100</v>
      </c>
      <c r="D30" s="12" t="s">
        <v>13</v>
      </c>
      <c r="E30" s="13"/>
      <c r="F30" s="90">
        <v>600</v>
      </c>
      <c r="H30" s="90">
        <f>SUM(C30*F30)</f>
        <v>1260000</v>
      </c>
    </row>
    <row r="31" spans="1:17" x14ac:dyDescent="0.25">
      <c r="A31" s="9" t="s">
        <v>47</v>
      </c>
      <c r="B31" s="10" t="s">
        <v>19</v>
      </c>
      <c r="C31" s="11">
        <v>1400</v>
      </c>
      <c r="D31" s="12" t="s">
        <v>13</v>
      </c>
      <c r="E31" s="13"/>
      <c r="F31" s="90">
        <v>600</v>
      </c>
      <c r="H31" s="90">
        <f>SUM(C31*F31)</f>
        <v>840000</v>
      </c>
    </row>
    <row r="32" spans="1:17" ht="6" customHeight="1" x14ac:dyDescent="0.25">
      <c r="F32" s="101"/>
      <c r="H32" s="101"/>
    </row>
    <row r="33" spans="1:17" x14ac:dyDescent="0.25">
      <c r="A33" s="9">
        <v>19</v>
      </c>
      <c r="B33" s="10" t="s">
        <v>50</v>
      </c>
      <c r="C33" s="11">
        <v>200</v>
      </c>
      <c r="D33" s="12" t="s">
        <v>13</v>
      </c>
      <c r="E33" s="13"/>
      <c r="F33" s="90">
        <v>12000</v>
      </c>
      <c r="H33" s="90">
        <f>SUM(C33*F33)</f>
        <v>2400000</v>
      </c>
      <c r="L33" s="13"/>
      <c r="M33" s="13"/>
      <c r="O33" s="84">
        <f>+M33*N33</f>
        <v>0</v>
      </c>
    </row>
    <row r="34" spans="1:17" x14ac:dyDescent="0.25">
      <c r="B34" s="34" t="s">
        <v>17</v>
      </c>
      <c r="C34" s="35">
        <f>SUM(C4:C33)</f>
        <v>8496.3999999999978</v>
      </c>
      <c r="D34" s="35" t="s">
        <v>13</v>
      </c>
      <c r="E34" s="13"/>
      <c r="F34" s="36" t="s">
        <v>10</v>
      </c>
      <c r="H34" s="101">
        <f>SUM(H4:H33)</f>
        <v>42170640</v>
      </c>
      <c r="J34" s="37"/>
      <c r="K34" s="37"/>
      <c r="L34" s="8"/>
    </row>
    <row r="35" spans="1:17" x14ac:dyDescent="0.25">
      <c r="E35" s="13"/>
      <c r="F35" s="36" t="s">
        <v>51</v>
      </c>
      <c r="H35" s="101">
        <v>4638770</v>
      </c>
    </row>
    <row r="36" spans="1:17" x14ac:dyDescent="0.25">
      <c r="F36" s="36"/>
      <c r="H36" s="101"/>
      <c r="Q36" s="84">
        <v>0</v>
      </c>
    </row>
    <row r="37" spans="1:17" ht="15.75" thickBot="1" x14ac:dyDescent="0.3">
      <c r="B37" s="31"/>
      <c r="C37" s="31"/>
      <c r="D37" s="31"/>
      <c r="E37" s="31"/>
      <c r="F37" s="38" t="s">
        <v>10</v>
      </c>
      <c r="H37" s="105">
        <f>SUM(H34+H35)</f>
        <v>46809410</v>
      </c>
      <c r="Q37" s="84">
        <v>0</v>
      </c>
    </row>
    <row r="38" spans="1:17" ht="15.75" thickTop="1" x14ac:dyDescent="0.25"/>
    <row r="39" spans="1:17" x14ac:dyDescent="0.25">
      <c r="D39" s="39"/>
      <c r="F39" s="39"/>
      <c r="H39" s="40"/>
      <c r="O39" s="83">
        <f>+L34-SUM(O35:O38)</f>
        <v>0</v>
      </c>
    </row>
    <row r="41" spans="1:17" x14ac:dyDescent="0.25">
      <c r="O41" s="84">
        <f>+L34</f>
        <v>0</v>
      </c>
      <c r="Q41" s="84">
        <f>-O41/50</f>
        <v>0</v>
      </c>
    </row>
    <row r="43" spans="1:17" x14ac:dyDescent="0.25">
      <c r="Q43" s="84">
        <f>SUM(Q35:Q42)</f>
        <v>0</v>
      </c>
    </row>
  </sheetData>
  <mergeCells count="2">
    <mergeCell ref="C2:D2"/>
    <mergeCell ref="J2:K2"/>
  </mergeCells>
  <pageMargins left="0.59055118110236227" right="0.23622047244094491" top="0.94488188976377963" bottom="0.74803149606299213" header="0.31496062992125984" footer="0.31496062992125984"/>
  <pageSetup paperSize="9" orientation="landscape" r:id="rId1"/>
  <headerFooter>
    <oddHeader>&amp;LØkonomisk overslag vedr:&amp;C&amp;"-,Kursiv"Ombygning, tilbygning og ny bygning&amp;14
&amp;16Varde idrætscenter&amp;R2018.05.17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98313/18</EnclosureFileNumber>
    <MeetingStartDate xmlns="d08b57ff-b9b7-4581-975d-98f87b579a51">2018-08-20T10:00:00+00:00</MeetingStartDate>
    <AgendaId xmlns="d08b57ff-b9b7-4581-975d-98f87b579a51">8640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2941489</FusionId>
    <DocumentType xmlns="d08b57ff-b9b7-4581-975d-98f87b579a51"/>
    <AgendaAccessLevelName xmlns="d08b57ff-b9b7-4581-975d-98f87b579a51">Åben</AgendaAccessLevelName>
    <UNC xmlns="d08b57ff-b9b7-4581-975d-98f87b579a51">2678618</UNC>
    <MeetingDateAndTime xmlns="d08b57ff-b9b7-4581-975d-98f87b579a51">20-08-2018 fra 12:00 - 16:00</MeetingDateAndTime>
    <MeetingTitle xmlns="d08b57ff-b9b7-4581-975d-98f87b579a51">20-08-2018</MeetingTitle>
    <MeetingEndDate xmlns="d08b57ff-b9b7-4581-975d-98f87b579a51">2018-08-20T14:00:00+00:00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27A79E81-55BF-4638-8789-31B75672F5A7}"/>
</file>

<file path=customXml/itemProps2.xml><?xml version="1.0" encoding="utf-8"?>
<ds:datastoreItem xmlns:ds="http://schemas.openxmlformats.org/officeDocument/2006/customXml" ds:itemID="{D66FE5CD-8B57-40B4-ADA0-FB3CDBDABEEC}"/>
</file>

<file path=customXml/itemProps3.xml><?xml version="1.0" encoding="utf-8"?>
<ds:datastoreItem xmlns:ds="http://schemas.openxmlformats.org/officeDocument/2006/customXml" ds:itemID="{39173E7F-ACE1-4A11-A079-3A4B10F7A3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UKF-20-08-2018 - Bilag 113.02 3198_Varde_Idrætscenter_Samlet overslag_20180517 REV</dc:title>
  <dc:creator>Paul L. Clausen</dc:creator>
  <cp:lastModifiedBy>Jesper Brodersen</cp:lastModifiedBy>
  <cp:lastPrinted>2018-05-17T14:09:41Z</cp:lastPrinted>
  <dcterms:created xsi:type="dcterms:W3CDTF">2018-05-17T07:30:56Z</dcterms:created>
  <dcterms:modified xsi:type="dcterms:W3CDTF">2018-06-22T16:22:06Z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